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dmin Services\St Monica\"/>
    </mc:Choice>
  </mc:AlternateContent>
  <bookViews>
    <workbookView xWindow="0" yWindow="0" windowWidth="19290" windowHeight="8145"/>
  </bookViews>
  <sheets>
    <sheet name="6-30-17" sheetId="1" r:id="rId1"/>
  </sheets>
  <definedNames>
    <definedName name="_xlnm.Print_Area" localSheetId="0">'6-30-17'!$A$1:$J$45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3" i="1"/>
  <c r="H20" i="1"/>
  <c r="H9" i="1"/>
  <c r="H10" i="1"/>
  <c r="H11" i="1"/>
  <c r="H12" i="1"/>
  <c r="H13" i="1"/>
  <c r="H14" i="1"/>
  <c r="H15" i="1"/>
  <c r="H16" i="1"/>
  <c r="H17" i="1"/>
  <c r="H18" i="1"/>
  <c r="H19" i="1"/>
  <c r="H8" i="1"/>
  <c r="B35" i="1" l="1"/>
  <c r="B37" i="1" l="1"/>
  <c r="B29" i="1"/>
  <c r="B26" i="1"/>
  <c r="B25" i="1"/>
  <c r="B24" i="1"/>
  <c r="B23" i="1"/>
  <c r="B18" i="1"/>
  <c r="B11" i="1"/>
  <c r="J29" i="1"/>
  <c r="J26" i="1"/>
  <c r="J39" i="1" l="1"/>
  <c r="J20" i="1"/>
  <c r="D39" i="1" l="1"/>
  <c r="B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D20" i="1"/>
  <c r="B20" i="1"/>
  <c r="F19" i="1"/>
  <c r="F18" i="1"/>
  <c r="F17" i="1"/>
  <c r="F16" i="1"/>
  <c r="F15" i="1"/>
  <c r="F14" i="1"/>
  <c r="F13" i="1"/>
  <c r="F12" i="1"/>
  <c r="F11" i="1"/>
  <c r="F10" i="1"/>
  <c r="F9" i="1"/>
  <c r="F8" i="1"/>
  <c r="F39" i="1" l="1"/>
  <c r="F20" i="1"/>
</calcChain>
</file>

<file path=xl/sharedStrings.xml><?xml version="1.0" encoding="utf-8"?>
<sst xmlns="http://schemas.openxmlformats.org/spreadsheetml/2006/main" count="43" uniqueCount="42">
  <si>
    <t xml:space="preserve">         St. Monica Parish</t>
  </si>
  <si>
    <t>Parish Revenue</t>
  </si>
  <si>
    <t>Offertory</t>
  </si>
  <si>
    <t>Grand Annual</t>
  </si>
  <si>
    <t>Religious Education</t>
  </si>
  <si>
    <t>Gifts, Bequests &amp; Donations</t>
  </si>
  <si>
    <t>Sacramental Offerings</t>
  </si>
  <si>
    <t>Candles &amp; Flowers</t>
  </si>
  <si>
    <t xml:space="preserve">Fundraising </t>
  </si>
  <si>
    <t>Youth Group Activities</t>
  </si>
  <si>
    <t>Rental Donations</t>
  </si>
  <si>
    <t>Special School Collections</t>
  </si>
  <si>
    <t>Other Income</t>
  </si>
  <si>
    <t xml:space="preserve">Interest/Dividend </t>
  </si>
  <si>
    <t>TOTAL PARISH INCOME</t>
  </si>
  <si>
    <t>Parish Expenses</t>
  </si>
  <si>
    <t>Compensation</t>
  </si>
  <si>
    <t>Employee Benefits</t>
  </si>
  <si>
    <t>Clergy/Religious Stipend &amp; Related</t>
  </si>
  <si>
    <t>Office &amp; Related</t>
  </si>
  <si>
    <t>Professional Fees</t>
  </si>
  <si>
    <t xml:space="preserve">Household </t>
  </si>
  <si>
    <t>Utilities &amp; Maintenance</t>
  </si>
  <si>
    <t>Pastoral/Religious/Liturgical</t>
  </si>
  <si>
    <t>Professional Development</t>
  </si>
  <si>
    <t>Church Food for Church Functions</t>
  </si>
  <si>
    <t>Church School Support</t>
  </si>
  <si>
    <t>Central Ministry Tithe</t>
  </si>
  <si>
    <t>Church Miscellaneous Expenses</t>
  </si>
  <si>
    <t>Capital Acquisitions/Improvements</t>
  </si>
  <si>
    <t>TOTAL PARISH EXPENSES</t>
  </si>
  <si>
    <t>Church Principal/Interest payment on loan</t>
  </si>
  <si>
    <t>Total Cash Balances as of June 30, 2017</t>
  </si>
  <si>
    <t>Checking  $126,275.23                                         Savings  $ 42,144.48                            Loan Balance  $313,733.78</t>
  </si>
  <si>
    <t>% VARIANCE TO BUDGET</t>
  </si>
  <si>
    <t>$ VARIANCE TO BUDGET</t>
  </si>
  <si>
    <t>FY 2017 ACTUALS</t>
  </si>
  <si>
    <t>FY 2017 BUDGET</t>
  </si>
  <si>
    <t>Total Income   $799,984.33              Total Expenses  $798,108.81                     Net Income $1,875.52</t>
  </si>
  <si>
    <t>FY2018 ANNUAL BUDGET</t>
  </si>
  <si>
    <t xml:space="preserve">                                             Fiscal Year End June 30, 2017</t>
  </si>
  <si>
    <t xml:space="preserve">                                             Annual Report to Parishioners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</si>
</sst>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rgb="FF000000"/>
      <name val="Arial"/>
      <family val="2"/>
    </font>
    <font>
      <b/>
      <i/>
      <sz val="13"/>
      <color theme="1"/>
      <name val="Calibri"/>
      <family val="2"/>
      <scheme val="minor"/>
    </font>
    <font>
      <b/>
      <i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b/>
      <i/>
      <sz val="14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9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Border="1" applyAlignment="1">
      <alignment horizontal="centerContinuous"/>
    </xf>
    <xf numFmtId="49" fontId="3" fillId="2" borderId="0" xfId="0" applyNumberFormat="1" applyFont="1" applyFill="1" applyBorder="1" applyAlignment="1">
      <alignment horizontal="centerContinuous"/>
    </xf>
    <xf numFmtId="4" fontId="4" fillId="0" borderId="0" xfId="0" applyNumberFormat="1" applyFont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 applyBorder="1" applyAlignment="1">
      <alignment horizontal="centerContinuous"/>
    </xf>
    <xf numFmtId="49" fontId="7" fillId="2" borderId="0" xfId="0" applyNumberFormat="1" applyFont="1" applyFill="1" applyBorder="1" applyAlignment="1">
      <alignment horizontal="centerContinuous"/>
    </xf>
    <xf numFmtId="4" fontId="8" fillId="0" borderId="0" xfId="0" applyNumberFormat="1" applyFont="1"/>
    <xf numFmtId="49" fontId="9" fillId="0" borderId="0" xfId="0" applyNumberFormat="1" applyFont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0" fillId="0" borderId="2" xfId="0" applyNumberFormat="1" applyFont="1" applyBorder="1"/>
    <xf numFmtId="164" fontId="11" fillId="0" borderId="0" xfId="0" applyNumberFormat="1" applyFont="1"/>
    <xf numFmtId="49" fontId="11" fillId="0" borderId="0" xfId="0" applyNumberFormat="1" applyFont="1"/>
    <xf numFmtId="164" fontId="11" fillId="2" borderId="0" xfId="0" applyNumberFormat="1" applyFont="1" applyFill="1"/>
    <xf numFmtId="4" fontId="12" fillId="0" borderId="0" xfId="0" applyNumberFormat="1" applyFont="1"/>
    <xf numFmtId="49" fontId="9" fillId="0" borderId="0" xfId="0" applyNumberFormat="1" applyFont="1"/>
    <xf numFmtId="4" fontId="12" fillId="0" borderId="2" xfId="0" applyNumberFormat="1" applyFont="1" applyBorder="1"/>
    <xf numFmtId="164" fontId="9" fillId="0" borderId="3" xfId="0" applyNumberFormat="1" applyFont="1" applyBorder="1"/>
    <xf numFmtId="164" fontId="9" fillId="2" borderId="3" xfId="0" applyNumberFormat="1" applyFont="1" applyFill="1" applyBorder="1"/>
    <xf numFmtId="4" fontId="13" fillId="0" borderId="2" xfId="0" applyNumberFormat="1" applyFont="1" applyBorder="1"/>
    <xf numFmtId="164" fontId="11" fillId="0" borderId="0" xfId="0" applyNumberFormat="1" applyFont="1" applyBorder="1"/>
    <xf numFmtId="164" fontId="11" fillId="2" borderId="0" xfId="0" applyNumberFormat="1" applyFont="1" applyFill="1" applyBorder="1"/>
    <xf numFmtId="49" fontId="11" fillId="2" borderId="0" xfId="0" applyNumberFormat="1" applyFont="1" applyFill="1"/>
    <xf numFmtId="0" fontId="9" fillId="0" borderId="0" xfId="0" applyNumberFormat="1" applyFont="1"/>
    <xf numFmtId="0" fontId="0" fillId="0" borderId="0" xfId="0" applyNumberFormat="1"/>
    <xf numFmtId="4" fontId="13" fillId="0" borderId="3" xfId="0" applyNumberFormat="1" applyFont="1" applyBorder="1"/>
    <xf numFmtId="0" fontId="1" fillId="0" borderId="0" xfId="0" applyFont="1"/>
    <xf numFmtId="49" fontId="14" fillId="0" borderId="4" xfId="0" applyNumberFormat="1" applyFont="1" applyBorder="1"/>
    <xf numFmtId="164" fontId="15" fillId="0" borderId="4" xfId="0" applyNumberFormat="1" applyFont="1" applyBorder="1"/>
    <xf numFmtId="49" fontId="15" fillId="0" borderId="4" xfId="0" applyNumberFormat="1" applyFont="1" applyBorder="1"/>
    <xf numFmtId="164" fontId="15" fillId="2" borderId="4" xfId="0" applyNumberFormat="1" applyFont="1" applyFill="1" applyBorder="1"/>
    <xf numFmtId="4" fontId="16" fillId="0" borderId="4" xfId="0" applyNumberFormat="1" applyFont="1" applyBorder="1"/>
    <xf numFmtId="49" fontId="14" fillId="0" borderId="0" xfId="0" applyNumberFormat="1" applyFont="1"/>
    <xf numFmtId="0" fontId="17" fillId="0" borderId="0" xfId="0" applyFont="1"/>
    <xf numFmtId="0" fontId="0" fillId="2" borderId="0" xfId="0" applyNumberFormat="1" applyFill="1"/>
    <xf numFmtId="49" fontId="18" fillId="0" borderId="0" xfId="0" applyNumberFormat="1" applyFont="1" applyBorder="1" applyAlignment="1">
      <alignment horizontal="centerContinuous"/>
    </xf>
    <xf numFmtId="165" fontId="4" fillId="0" borderId="0" xfId="1" applyNumberFormat="1" applyFont="1"/>
    <xf numFmtId="165" fontId="8" fillId="0" borderId="0" xfId="1" applyNumberFormat="1" applyFont="1"/>
    <xf numFmtId="165" fontId="9" fillId="0" borderId="1" xfId="1" applyNumberFormat="1" applyFont="1" applyBorder="1" applyAlignment="1">
      <alignment horizontal="center" wrapText="1"/>
    </xf>
    <xf numFmtId="165" fontId="12" fillId="0" borderId="0" xfId="1" applyNumberFormat="1" applyFont="1"/>
    <xf numFmtId="165" fontId="13" fillId="0" borderId="3" xfId="1" applyNumberFormat="1" applyFont="1" applyBorder="1"/>
    <xf numFmtId="165" fontId="16" fillId="0" borderId="4" xfId="1" applyNumberFormat="1" applyFont="1" applyBorder="1"/>
    <xf numFmtId="165" fontId="0" fillId="0" borderId="0" xfId="1" applyNumberFormat="1" applyFont="1"/>
    <xf numFmtId="49" fontId="20" fillId="0" borderId="0" xfId="0" applyNumberFormat="1" applyFont="1" applyBorder="1" applyAlignment="1">
      <alignment horizontal="centerContinuous"/>
    </xf>
    <xf numFmtId="49" fontId="20" fillId="0" borderId="0" xfId="0" applyNumberFormat="1" applyFont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/>
    <xf numFmtId="164" fontId="11" fillId="0" borderId="5" xfId="0" applyNumberFormat="1" applyFont="1" applyBorder="1"/>
    <xf numFmtId="49" fontId="11" fillId="0" borderId="5" xfId="0" applyNumberFormat="1" applyFont="1" applyBorder="1"/>
    <xf numFmtId="0" fontId="0" fillId="0" borderId="5" xfId="0" applyNumberFormat="1" applyBorder="1"/>
    <xf numFmtId="9" fontId="0" fillId="0" borderId="5" xfId="1" applyFont="1" applyBorder="1"/>
    <xf numFmtId="9" fontId="0" fillId="0" borderId="0" xfId="1" applyFont="1" applyBorder="1"/>
    <xf numFmtId="0" fontId="0" fillId="0" borderId="5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28" zoomScaleNormal="100" workbookViewId="0">
      <selection activeCell="A46" sqref="A46"/>
    </sheetView>
  </sheetViews>
  <sheetFormatPr defaultColWidth="9.140625" defaultRowHeight="15" x14ac:dyDescent="0.25"/>
  <cols>
    <col min="1" max="1" width="34.28515625" style="28" customWidth="1"/>
    <col min="2" max="2" width="14.140625" style="29" customWidth="1"/>
    <col min="3" max="3" width="1.42578125" style="29" customWidth="1"/>
    <col min="4" max="4" width="13.85546875" style="39" customWidth="1"/>
    <col min="5" max="5" width="2.28515625" style="29" customWidth="1"/>
    <col min="6" max="6" width="12" style="29" bestFit="1" customWidth="1"/>
    <col min="7" max="7" width="1.42578125" style="29" customWidth="1"/>
    <col min="8" max="8" width="11.7109375" style="44" customWidth="1"/>
    <col min="9" max="9" width="2.42578125" customWidth="1"/>
    <col min="10" max="10" width="14" style="19" bestFit="1" customWidth="1"/>
    <col min="11" max="11" width="10.85546875" customWidth="1"/>
    <col min="15" max="15" width="13.28515625" customWidth="1"/>
  </cols>
  <sheetData>
    <row r="1" spans="1:10" s="5" customFormat="1" ht="18.75" x14ac:dyDescent="0.3">
      <c r="A1" s="1"/>
      <c r="B1" s="49" t="s">
        <v>0</v>
      </c>
      <c r="C1" s="2"/>
      <c r="D1" s="3"/>
      <c r="E1" s="2"/>
      <c r="F1" s="2"/>
      <c r="G1" s="2"/>
      <c r="H1" s="41"/>
      <c r="J1" s="4"/>
    </row>
    <row r="2" spans="1:10" s="5" customFormat="1" ht="18.75" x14ac:dyDescent="0.3">
      <c r="A2" s="48" t="s">
        <v>41</v>
      </c>
      <c r="B2" s="48"/>
      <c r="C2" s="2"/>
      <c r="D2" s="3"/>
      <c r="E2" s="2"/>
      <c r="F2" s="2"/>
      <c r="G2" s="4"/>
      <c r="H2" s="41"/>
      <c r="J2" s="4"/>
    </row>
    <row r="3" spans="1:10" ht="19.5" customHeight="1" x14ac:dyDescent="0.3">
      <c r="A3" s="48" t="s">
        <v>40</v>
      </c>
      <c r="B3" s="48"/>
      <c r="C3" s="7"/>
      <c r="D3" s="8"/>
      <c r="E3" s="7"/>
      <c r="F3" s="7"/>
      <c r="G3" s="7"/>
      <c r="H3" s="42"/>
      <c r="J3" s="9"/>
    </row>
    <row r="4" spans="1:10" ht="19.5" customHeight="1" thickBot="1" x14ac:dyDescent="0.3">
      <c r="A4" s="6"/>
      <c r="B4" s="40"/>
      <c r="C4" s="7"/>
      <c r="D4" s="8"/>
      <c r="E4" s="7"/>
      <c r="F4" s="7"/>
      <c r="G4" s="7"/>
      <c r="H4" s="42"/>
      <c r="J4" s="9"/>
    </row>
    <row r="5" spans="1:10" s="14" customFormat="1" ht="31.5" customHeight="1" thickTop="1" thickBot="1" x14ac:dyDescent="0.3">
      <c r="A5" s="10"/>
      <c r="B5" s="11" t="s">
        <v>36</v>
      </c>
      <c r="C5" s="12"/>
      <c r="D5" s="50" t="s">
        <v>37</v>
      </c>
      <c r="E5" s="12"/>
      <c r="F5" s="11" t="s">
        <v>35</v>
      </c>
      <c r="G5" s="13"/>
      <c r="H5" s="43" t="s">
        <v>34</v>
      </c>
      <c r="J5" s="51" t="s">
        <v>39</v>
      </c>
    </row>
    <row r="6" spans="1:10" ht="20.25" thickTop="1" thickBot="1" x14ac:dyDescent="0.35">
      <c r="A6" s="15" t="s">
        <v>1</v>
      </c>
      <c r="B6" s="16"/>
      <c r="C6" s="17"/>
      <c r="D6" s="18"/>
      <c r="E6" s="17"/>
      <c r="F6" s="16"/>
      <c r="G6" s="17"/>
    </row>
    <row r="7" spans="1:10" x14ac:dyDescent="0.25">
      <c r="A7" s="20"/>
      <c r="B7" s="16"/>
      <c r="C7" s="17"/>
      <c r="D7" s="18"/>
      <c r="E7" s="17"/>
      <c r="F7" s="16"/>
      <c r="G7" s="17"/>
    </row>
    <row r="8" spans="1:10" x14ac:dyDescent="0.25">
      <c r="A8" s="20" t="s">
        <v>2</v>
      </c>
      <c r="B8" s="16">
        <v>537611.65</v>
      </c>
      <c r="C8" s="17"/>
      <c r="D8" s="18">
        <v>592000</v>
      </c>
      <c r="E8" s="17"/>
      <c r="F8" s="16">
        <f t="shared" ref="F8:F19" si="0">ROUND((B8-D8),5)</f>
        <v>-54388.35</v>
      </c>
      <c r="G8" s="17"/>
      <c r="H8" s="44">
        <f>B8/D8</f>
        <v>0.90812778716216225</v>
      </c>
      <c r="J8" s="19">
        <v>539000</v>
      </c>
    </row>
    <row r="9" spans="1:10" x14ac:dyDescent="0.25">
      <c r="A9" s="20" t="s">
        <v>3</v>
      </c>
      <c r="B9" s="16">
        <v>70495</v>
      </c>
      <c r="C9" s="17"/>
      <c r="D9" s="18">
        <v>75000</v>
      </c>
      <c r="E9" s="17"/>
      <c r="F9" s="16">
        <f t="shared" si="0"/>
        <v>-4505</v>
      </c>
      <c r="G9" s="17"/>
      <c r="H9" s="44">
        <f t="shared" ref="H9:H19" si="1">B9/D9</f>
        <v>0.93993333333333329</v>
      </c>
      <c r="J9" s="19">
        <v>75000</v>
      </c>
    </row>
    <row r="10" spans="1:10" x14ac:dyDescent="0.25">
      <c r="A10" s="20" t="s">
        <v>4</v>
      </c>
      <c r="B10" s="16">
        <v>30533.5</v>
      </c>
      <c r="C10" s="17"/>
      <c r="D10" s="18">
        <v>40000</v>
      </c>
      <c r="E10" s="17"/>
      <c r="F10" s="16">
        <f>ROUND((B10-D10),5)</f>
        <v>-9466.5</v>
      </c>
      <c r="G10" s="17"/>
      <c r="H10" s="44">
        <f t="shared" si="1"/>
        <v>0.7633375</v>
      </c>
      <c r="J10" s="19">
        <v>32000</v>
      </c>
    </row>
    <row r="11" spans="1:10" x14ac:dyDescent="0.25">
      <c r="A11" s="20" t="s">
        <v>5</v>
      </c>
      <c r="B11" s="16">
        <f>10030+12450.68</f>
        <v>22480.68</v>
      </c>
      <c r="C11" s="17"/>
      <c r="D11" s="18">
        <v>7000</v>
      </c>
      <c r="E11" s="17"/>
      <c r="F11" s="16">
        <f>ROUND((B11-D11),5)</f>
        <v>15480.68</v>
      </c>
      <c r="G11" s="17"/>
      <c r="H11" s="44">
        <f t="shared" si="1"/>
        <v>3.2115257142857145</v>
      </c>
      <c r="J11" s="19">
        <v>10000</v>
      </c>
    </row>
    <row r="12" spans="1:10" x14ac:dyDescent="0.25">
      <c r="A12" s="20" t="s">
        <v>6</v>
      </c>
      <c r="B12" s="16">
        <v>65998</v>
      </c>
      <c r="C12" s="17"/>
      <c r="D12" s="18">
        <v>62000</v>
      </c>
      <c r="E12" s="17"/>
      <c r="F12" s="16">
        <f>ROUND((B12-D12),5)</f>
        <v>3998</v>
      </c>
      <c r="G12" s="17"/>
      <c r="H12" s="44">
        <f t="shared" si="1"/>
        <v>1.064483870967742</v>
      </c>
      <c r="J12" s="19">
        <v>62000</v>
      </c>
    </row>
    <row r="13" spans="1:10" x14ac:dyDescent="0.25">
      <c r="A13" s="20" t="s">
        <v>7</v>
      </c>
      <c r="B13" s="16">
        <v>25418.55</v>
      </c>
      <c r="C13" s="17"/>
      <c r="D13" s="18">
        <v>18000</v>
      </c>
      <c r="E13" s="17"/>
      <c r="F13" s="16">
        <f t="shared" si="0"/>
        <v>7418.55</v>
      </c>
      <c r="G13" s="17"/>
      <c r="H13" s="44">
        <f t="shared" si="1"/>
        <v>1.4121416666666666</v>
      </c>
      <c r="J13" s="19">
        <v>20000</v>
      </c>
    </row>
    <row r="14" spans="1:10" x14ac:dyDescent="0.25">
      <c r="A14" s="20" t="s">
        <v>8</v>
      </c>
      <c r="B14" s="16">
        <v>10120.51</v>
      </c>
      <c r="C14" s="17"/>
      <c r="D14" s="18">
        <v>8000</v>
      </c>
      <c r="E14" s="17"/>
      <c r="F14" s="16">
        <f>ROUND((B14-D14),5)</f>
        <v>2120.5100000000002</v>
      </c>
      <c r="G14" s="17"/>
      <c r="H14" s="44">
        <f t="shared" si="1"/>
        <v>1.2650637499999999</v>
      </c>
      <c r="J14" s="19">
        <v>6000</v>
      </c>
    </row>
    <row r="15" spans="1:10" x14ac:dyDescent="0.25">
      <c r="A15" s="20" t="s">
        <v>9</v>
      </c>
      <c r="B15" s="16">
        <v>11695.54</v>
      </c>
      <c r="C15" s="17"/>
      <c r="D15" s="18">
        <v>5000</v>
      </c>
      <c r="E15" s="17"/>
      <c r="F15" s="16">
        <f>ROUND((B15-D15),5)</f>
        <v>6695.54</v>
      </c>
      <c r="G15" s="17"/>
      <c r="H15" s="44">
        <f t="shared" si="1"/>
        <v>2.339108</v>
      </c>
      <c r="J15" s="19">
        <v>8500</v>
      </c>
    </row>
    <row r="16" spans="1:10" x14ac:dyDescent="0.25">
      <c r="A16" s="20" t="s">
        <v>10</v>
      </c>
      <c r="B16" s="16">
        <v>17125</v>
      </c>
      <c r="C16" s="17"/>
      <c r="D16" s="18">
        <v>2000</v>
      </c>
      <c r="E16" s="17"/>
      <c r="F16" s="16">
        <f>ROUND((B16-D16),5)</f>
        <v>15125</v>
      </c>
      <c r="G16" s="17"/>
      <c r="H16" s="44">
        <f t="shared" si="1"/>
        <v>8.5625</v>
      </c>
      <c r="J16" s="19">
        <v>13650</v>
      </c>
    </row>
    <row r="17" spans="1:10" x14ac:dyDescent="0.25">
      <c r="A17" s="20" t="s">
        <v>11</v>
      </c>
      <c r="B17" s="16">
        <v>3050.5</v>
      </c>
      <c r="C17" s="17"/>
      <c r="D17" s="18">
        <v>10000</v>
      </c>
      <c r="E17" s="17"/>
      <c r="F17" s="16">
        <f>ROUND((B17-D17),5)</f>
        <v>-6949.5</v>
      </c>
      <c r="G17" s="17"/>
      <c r="H17" s="44">
        <f t="shared" si="1"/>
        <v>0.30504999999999999</v>
      </c>
      <c r="J17" s="19">
        <v>10000</v>
      </c>
    </row>
    <row r="18" spans="1:10" x14ac:dyDescent="0.25">
      <c r="A18" s="20" t="s">
        <v>12</v>
      </c>
      <c r="B18" s="16">
        <f>3766.3+825</f>
        <v>4591.3</v>
      </c>
      <c r="C18" s="17"/>
      <c r="D18" s="18">
        <v>1500</v>
      </c>
      <c r="E18" s="17"/>
      <c r="F18" s="16">
        <f>ROUND((B18-D18),5)</f>
        <v>3091.3</v>
      </c>
      <c r="G18" s="17"/>
      <c r="H18" s="44">
        <f t="shared" si="1"/>
        <v>3.0608666666666666</v>
      </c>
      <c r="J18" s="19">
        <v>3000</v>
      </c>
    </row>
    <row r="19" spans="1:10" ht="15.75" thickBot="1" x14ac:dyDescent="0.3">
      <c r="A19" s="20" t="s">
        <v>13</v>
      </c>
      <c r="B19" s="16">
        <v>864.1</v>
      </c>
      <c r="C19" s="17"/>
      <c r="D19" s="18">
        <v>150</v>
      </c>
      <c r="E19" s="17"/>
      <c r="F19" s="16">
        <f t="shared" si="0"/>
        <v>714.1</v>
      </c>
      <c r="G19" s="17"/>
      <c r="H19" s="44">
        <f t="shared" si="1"/>
        <v>5.7606666666666664</v>
      </c>
      <c r="J19" s="21">
        <v>235</v>
      </c>
    </row>
    <row r="20" spans="1:10" ht="15.75" thickBot="1" x14ac:dyDescent="0.3">
      <c r="A20" s="20" t="s">
        <v>14</v>
      </c>
      <c r="B20" s="22">
        <f>SUM(B8:B19)</f>
        <v>799984.33000000019</v>
      </c>
      <c r="C20" s="20"/>
      <c r="D20" s="23">
        <f>SUM(D8:D19)</f>
        <v>820650</v>
      </c>
      <c r="E20" s="20"/>
      <c r="F20" s="22">
        <f>SUM(F8:F19)</f>
        <v>-20665.670000000002</v>
      </c>
      <c r="G20" s="20"/>
      <c r="H20" s="45">
        <f>B20/D20</f>
        <v>0.97481792481569507</v>
      </c>
      <c r="J20" s="24">
        <f>SUM(J8:J19)</f>
        <v>779385</v>
      </c>
    </row>
    <row r="21" spans="1:10" ht="10.5" customHeight="1" x14ac:dyDescent="0.25">
      <c r="A21" s="20"/>
      <c r="B21" s="25"/>
      <c r="C21" s="17"/>
      <c r="D21" s="26"/>
      <c r="E21" s="17"/>
      <c r="F21" s="25"/>
      <c r="G21" s="17"/>
    </row>
    <row r="22" spans="1:10" ht="19.5" thickBot="1" x14ac:dyDescent="0.35">
      <c r="A22" s="15" t="s">
        <v>15</v>
      </c>
      <c r="B22" s="16"/>
      <c r="C22" s="17"/>
      <c r="D22" s="18"/>
      <c r="E22" s="17"/>
      <c r="F22" s="16"/>
      <c r="G22" s="17"/>
    </row>
    <row r="23" spans="1:10" x14ac:dyDescent="0.25">
      <c r="A23" s="20" t="s">
        <v>16</v>
      </c>
      <c r="B23" s="16">
        <f>145570.82+139534.42+9528</f>
        <v>294633.24</v>
      </c>
      <c r="C23" s="17"/>
      <c r="D23" s="18">
        <v>288929.02</v>
      </c>
      <c r="E23" s="17"/>
      <c r="F23" s="16">
        <f t="shared" ref="F23:F38" si="2">ROUND((B23-D23),5)</f>
        <v>5704.22</v>
      </c>
      <c r="G23" s="17"/>
      <c r="H23" s="44">
        <f>B23/D23</f>
        <v>1.0197426343674303</v>
      </c>
      <c r="J23" s="19">
        <v>267442.15999999997</v>
      </c>
    </row>
    <row r="24" spans="1:10" x14ac:dyDescent="0.25">
      <c r="A24" s="20" t="s">
        <v>17</v>
      </c>
      <c r="B24" s="16">
        <f>20575.18+24763.51+1542+1171.01+576.98+8835.6+844.01+1613.49+6278.48</f>
        <v>66200.260000000009</v>
      </c>
      <c r="C24" s="17"/>
      <c r="D24" s="18">
        <v>85598.37000000001</v>
      </c>
      <c r="E24" s="17"/>
      <c r="F24" s="16">
        <f t="shared" si="2"/>
        <v>-19398.11</v>
      </c>
      <c r="G24" s="17"/>
      <c r="H24" s="44">
        <f t="shared" ref="H24:H37" si="3">B24/D24</f>
        <v>0.7733822501526606</v>
      </c>
      <c r="J24" s="19">
        <v>63937.84</v>
      </c>
    </row>
    <row r="25" spans="1:10" x14ac:dyDescent="0.25">
      <c r="A25" s="20" t="s">
        <v>18</v>
      </c>
      <c r="B25" s="18">
        <f>48557.08+25032.5+22932+2450</f>
        <v>98971.58</v>
      </c>
      <c r="C25" s="27"/>
      <c r="D25" s="18">
        <v>105531.3</v>
      </c>
      <c r="E25" s="27"/>
      <c r="F25" s="18">
        <f t="shared" si="2"/>
        <v>-6559.72</v>
      </c>
      <c r="G25" s="17"/>
      <c r="H25" s="44">
        <f t="shared" si="3"/>
        <v>0.93784100072679855</v>
      </c>
      <c r="J25" s="19">
        <v>110262.27</v>
      </c>
    </row>
    <row r="26" spans="1:10" x14ac:dyDescent="0.25">
      <c r="A26" s="20" t="s">
        <v>19</v>
      </c>
      <c r="B26" s="16">
        <f>31789.54+3656.64+4516.79+10536.59</f>
        <v>50499.56</v>
      </c>
      <c r="C26" s="17"/>
      <c r="D26" s="18">
        <v>42400</v>
      </c>
      <c r="E26" s="17"/>
      <c r="F26" s="16">
        <f>ROUND((B26-D26),5)</f>
        <v>8099.56</v>
      </c>
      <c r="G26" s="17"/>
      <c r="H26" s="44">
        <f t="shared" si="3"/>
        <v>1.191027358490566</v>
      </c>
      <c r="J26" s="19">
        <f>29965.8+2500+3700+8500</f>
        <v>44665.8</v>
      </c>
    </row>
    <row r="27" spans="1:10" x14ac:dyDescent="0.25">
      <c r="A27" s="20" t="s">
        <v>20</v>
      </c>
      <c r="B27" s="16">
        <v>22358</v>
      </c>
      <c r="C27" s="17"/>
      <c r="D27" s="18">
        <v>22748.7</v>
      </c>
      <c r="E27" s="17"/>
      <c r="F27" s="16">
        <f t="shared" si="2"/>
        <v>-390.7</v>
      </c>
      <c r="G27" s="17"/>
      <c r="H27" s="44">
        <f t="shared" si="3"/>
        <v>0.9828253922202147</v>
      </c>
      <c r="J27" s="19">
        <v>22500</v>
      </c>
    </row>
    <row r="28" spans="1:10" x14ac:dyDescent="0.25">
      <c r="A28" s="20" t="s">
        <v>21</v>
      </c>
      <c r="B28" s="16">
        <v>8203.27</v>
      </c>
      <c r="C28" s="17"/>
      <c r="D28" s="18">
        <v>6000</v>
      </c>
      <c r="E28" s="17"/>
      <c r="F28" s="16">
        <f t="shared" si="2"/>
        <v>2203.27</v>
      </c>
      <c r="G28" s="17"/>
      <c r="H28" s="44">
        <f t="shared" si="3"/>
        <v>1.3672116666666667</v>
      </c>
      <c r="J28" s="19">
        <v>7000</v>
      </c>
    </row>
    <row r="29" spans="1:10" x14ac:dyDescent="0.25">
      <c r="A29" s="20" t="s">
        <v>22</v>
      </c>
      <c r="B29" s="18">
        <f>11104.66+14032.33+3264.84+1125+16239+7185.36+2713.24+24644.37+11414.8</f>
        <v>91723.6</v>
      </c>
      <c r="C29" s="27"/>
      <c r="D29" s="18">
        <v>105978.24000000001</v>
      </c>
      <c r="E29" s="27"/>
      <c r="F29" s="18">
        <f t="shared" si="2"/>
        <v>-14254.64</v>
      </c>
      <c r="G29" s="17"/>
      <c r="H29" s="44">
        <f t="shared" si="3"/>
        <v>0.86549465248715207</v>
      </c>
      <c r="J29" s="19">
        <f>11200+17000+3950+1150+17116.44+5700+3500+27000+13000</f>
        <v>99616.44</v>
      </c>
    </row>
    <row r="30" spans="1:10" x14ac:dyDescent="0.25">
      <c r="A30" s="20" t="s">
        <v>23</v>
      </c>
      <c r="B30" s="16">
        <v>57543.199999999997</v>
      </c>
      <c r="C30" s="17"/>
      <c r="D30" s="18">
        <v>50000</v>
      </c>
      <c r="E30" s="17"/>
      <c r="F30" s="16">
        <f t="shared" si="2"/>
        <v>7543.2</v>
      </c>
      <c r="G30" s="17"/>
      <c r="H30" s="44">
        <f t="shared" si="3"/>
        <v>1.1508639999999999</v>
      </c>
      <c r="J30" s="19">
        <v>50000</v>
      </c>
    </row>
    <row r="31" spans="1:10" x14ac:dyDescent="0.25">
      <c r="A31" s="20" t="s">
        <v>24</v>
      </c>
      <c r="B31" s="16">
        <v>1202.79</v>
      </c>
      <c r="C31" s="17"/>
      <c r="D31" s="18">
        <v>4000</v>
      </c>
      <c r="E31" s="17"/>
      <c r="F31" s="16">
        <f t="shared" si="2"/>
        <v>-2797.21</v>
      </c>
      <c r="G31" s="17"/>
      <c r="H31" s="44">
        <f t="shared" si="3"/>
        <v>0.30069750000000001</v>
      </c>
      <c r="J31" s="19">
        <v>3000</v>
      </c>
    </row>
    <row r="32" spans="1:10" x14ac:dyDescent="0.25">
      <c r="A32" s="20" t="s">
        <v>8</v>
      </c>
      <c r="B32" s="16">
        <v>2136.7399999999998</v>
      </c>
      <c r="C32" s="17"/>
      <c r="D32" s="18">
        <v>5000</v>
      </c>
      <c r="E32" s="17"/>
      <c r="F32" s="16">
        <f t="shared" si="2"/>
        <v>-2863.26</v>
      </c>
      <c r="G32" s="17"/>
      <c r="H32" s="44">
        <f t="shared" si="3"/>
        <v>0.42734799999999995</v>
      </c>
      <c r="J32" s="19">
        <v>2500</v>
      </c>
    </row>
    <row r="33" spans="1:10" x14ac:dyDescent="0.25">
      <c r="A33" s="20" t="s">
        <v>25</v>
      </c>
      <c r="B33" s="16">
        <v>5518.68</v>
      </c>
      <c r="C33" s="17"/>
      <c r="D33" s="18">
        <v>3500</v>
      </c>
      <c r="E33" s="17"/>
      <c r="F33" s="16">
        <f t="shared" si="2"/>
        <v>2018.68</v>
      </c>
      <c r="G33" s="17"/>
      <c r="H33" s="44">
        <f t="shared" si="3"/>
        <v>1.5767657142857143</v>
      </c>
      <c r="J33" s="19">
        <v>4500</v>
      </c>
    </row>
    <row r="34" spans="1:10" x14ac:dyDescent="0.25">
      <c r="A34" s="20" t="s">
        <v>26</v>
      </c>
      <c r="B34" s="16">
        <v>24959.5</v>
      </c>
      <c r="C34" s="17"/>
      <c r="D34" s="18">
        <v>20000</v>
      </c>
      <c r="E34" s="17"/>
      <c r="F34" s="16">
        <f t="shared" si="2"/>
        <v>4959.5</v>
      </c>
      <c r="G34" s="17"/>
      <c r="H34" s="44">
        <f t="shared" si="3"/>
        <v>1.2479750000000001</v>
      </c>
      <c r="J34" s="19">
        <v>20000</v>
      </c>
    </row>
    <row r="35" spans="1:10" x14ac:dyDescent="0.25">
      <c r="A35" s="20" t="s">
        <v>31</v>
      </c>
      <c r="B35" s="16">
        <f>13189.27+30000-10000</f>
        <v>33189.270000000004</v>
      </c>
      <c r="C35" s="17"/>
      <c r="D35" s="18">
        <v>45560.28</v>
      </c>
      <c r="E35" s="17"/>
      <c r="F35" s="16">
        <f t="shared" si="2"/>
        <v>-12371.01</v>
      </c>
      <c r="G35" s="17"/>
      <c r="H35" s="44">
        <f t="shared" si="3"/>
        <v>0.72846940361209378</v>
      </c>
      <c r="J35" s="19">
        <v>45000</v>
      </c>
    </row>
    <row r="36" spans="1:10" x14ac:dyDescent="0.25">
      <c r="A36" s="28" t="s">
        <v>27</v>
      </c>
      <c r="B36" s="16">
        <v>35189.040000000001</v>
      </c>
      <c r="D36" s="18">
        <v>35189</v>
      </c>
      <c r="F36" s="16">
        <f t="shared" si="2"/>
        <v>0.04</v>
      </c>
      <c r="H36" s="44">
        <f t="shared" si="3"/>
        <v>1.000001136718861</v>
      </c>
      <c r="J36" s="19">
        <v>34848</v>
      </c>
    </row>
    <row r="37" spans="1:10" x14ac:dyDescent="0.25">
      <c r="A37" s="20" t="s">
        <v>28</v>
      </c>
      <c r="B37" s="16">
        <f>1440+1025+3315.08</f>
        <v>5780.08</v>
      </c>
      <c r="C37" s="17"/>
      <c r="D37" s="18">
        <v>200</v>
      </c>
      <c r="E37" s="17"/>
      <c r="F37" s="16">
        <f>ROUND((B37-D37),5)</f>
        <v>5580.08</v>
      </c>
      <c r="G37" s="17"/>
      <c r="H37" s="44">
        <f t="shared" si="3"/>
        <v>28.900400000000001</v>
      </c>
      <c r="J37" s="19">
        <v>1000</v>
      </c>
    </row>
    <row r="38" spans="1:10" ht="15.75" thickBot="1" x14ac:dyDescent="0.3">
      <c r="A38" s="20" t="s">
        <v>29</v>
      </c>
      <c r="B38" s="16">
        <v>0</v>
      </c>
      <c r="C38" s="17"/>
      <c r="D38" s="18">
        <v>0</v>
      </c>
      <c r="E38" s="17"/>
      <c r="F38" s="16">
        <f t="shared" si="2"/>
        <v>0</v>
      </c>
      <c r="G38" s="17"/>
      <c r="H38" s="44">
        <v>0</v>
      </c>
      <c r="J38" s="19">
        <v>3000</v>
      </c>
    </row>
    <row r="39" spans="1:10" s="31" customFormat="1" ht="15.75" thickBot="1" x14ac:dyDescent="0.3">
      <c r="A39" s="20" t="s">
        <v>30</v>
      </c>
      <c r="B39" s="22">
        <f>SUM(B23:B38)</f>
        <v>798108.81</v>
      </c>
      <c r="C39" s="20"/>
      <c r="D39" s="23">
        <f>SUM(D23:D38)</f>
        <v>820634.91</v>
      </c>
      <c r="E39" s="20"/>
      <c r="F39" s="22">
        <f>SUM(F23:F38)</f>
        <v>-22526.1</v>
      </c>
      <c r="G39" s="20"/>
      <c r="H39" s="45">
        <f>B39/D39</f>
        <v>0.97255040003111737</v>
      </c>
      <c r="J39" s="30">
        <f>SUM(J23:J38)</f>
        <v>779272.51</v>
      </c>
    </row>
    <row r="40" spans="1:10" ht="9" customHeight="1" x14ac:dyDescent="0.25">
      <c r="A40" s="20"/>
      <c r="B40" s="16"/>
      <c r="C40" s="17"/>
      <c r="D40" s="18"/>
      <c r="E40" s="17"/>
      <c r="F40" s="16"/>
      <c r="G40" s="17"/>
    </row>
    <row r="41" spans="1:10" ht="15.75" thickBot="1" x14ac:dyDescent="0.3">
      <c r="A41" s="52"/>
      <c r="B41" s="53"/>
      <c r="C41" s="54"/>
      <c r="D41" s="53"/>
      <c r="E41" s="54"/>
      <c r="F41" s="53"/>
      <c r="G41" s="55"/>
      <c r="H41" s="56"/>
      <c r="I41" s="57"/>
      <c r="J41" s="58"/>
    </row>
    <row r="42" spans="1:10" ht="28.5" customHeight="1" thickTop="1" x14ac:dyDescent="0.25">
      <c r="A42" s="32" t="s">
        <v>38</v>
      </c>
      <c r="B42" s="33"/>
      <c r="C42" s="34"/>
      <c r="D42" s="35"/>
      <c r="E42" s="34"/>
      <c r="F42" s="33"/>
      <c r="G42" s="34"/>
      <c r="H42" s="46"/>
      <c r="J42" s="36"/>
    </row>
    <row r="43" spans="1:10" ht="6.75" customHeight="1" x14ac:dyDescent="0.25">
      <c r="A43" s="20"/>
      <c r="B43" s="16"/>
      <c r="C43" s="17"/>
      <c r="D43" s="18"/>
      <c r="E43" s="17"/>
      <c r="F43" s="16"/>
      <c r="G43" s="17"/>
    </row>
    <row r="44" spans="1:10" ht="20.25" customHeight="1" x14ac:dyDescent="0.25">
      <c r="A44" s="37" t="s">
        <v>32</v>
      </c>
      <c r="B44" s="16"/>
      <c r="C44" s="17"/>
      <c r="D44" s="18"/>
      <c r="E44" s="17"/>
      <c r="F44" s="16"/>
      <c r="G44" s="17"/>
    </row>
    <row r="45" spans="1:10" s="38" customFormat="1" ht="19.5" customHeight="1" x14ac:dyDescent="0.25">
      <c r="A45" s="32" t="s">
        <v>33</v>
      </c>
      <c r="B45" s="33"/>
      <c r="C45" s="34"/>
      <c r="D45" s="35"/>
      <c r="E45" s="34"/>
      <c r="F45" s="33"/>
      <c r="G45" s="34"/>
      <c r="H45" s="46"/>
      <c r="J45" s="36"/>
    </row>
    <row r="46" spans="1:10" x14ac:dyDescent="0.25">
      <c r="A46" s="20"/>
      <c r="B46" s="16"/>
      <c r="C46" s="17"/>
      <c r="D46" s="18"/>
      <c r="E46" s="17"/>
      <c r="F46" s="16"/>
      <c r="G46" s="17"/>
    </row>
    <row r="47" spans="1:10" x14ac:dyDescent="0.25">
      <c r="A47" s="20"/>
      <c r="B47" s="16"/>
      <c r="C47" s="17"/>
      <c r="D47" s="18"/>
      <c r="E47" s="17"/>
      <c r="F47" s="16"/>
      <c r="G47" s="17"/>
    </row>
    <row r="48" spans="1:10" x14ac:dyDescent="0.25">
      <c r="A48" s="20"/>
      <c r="B48" s="16"/>
      <c r="C48" s="17"/>
      <c r="D48" s="18"/>
      <c r="E48" s="17"/>
      <c r="F48" s="16"/>
      <c r="G48" s="17"/>
      <c r="H48" s="47"/>
      <c r="J48"/>
    </row>
    <row r="49" spans="1:10" x14ac:dyDescent="0.25">
      <c r="A49" s="20"/>
      <c r="B49" s="16"/>
      <c r="C49" s="17"/>
      <c r="D49" s="18"/>
      <c r="E49" s="17"/>
      <c r="F49" s="16"/>
      <c r="G49" s="17"/>
      <c r="H49" s="47"/>
      <c r="J49"/>
    </row>
    <row r="50" spans="1:10" x14ac:dyDescent="0.25">
      <c r="A50" s="20"/>
      <c r="B50" s="16"/>
      <c r="C50" s="17"/>
      <c r="D50" s="18"/>
      <c r="E50" s="17"/>
      <c r="F50" s="16"/>
      <c r="G50" s="17"/>
      <c r="H50" s="47"/>
      <c r="J50"/>
    </row>
    <row r="51" spans="1:10" x14ac:dyDescent="0.25">
      <c r="A51" s="20"/>
      <c r="B51" s="16"/>
      <c r="C51" s="17"/>
      <c r="D51" s="18"/>
      <c r="E51" s="17"/>
      <c r="F51" s="16"/>
      <c r="G51" s="17"/>
      <c r="H51" s="47"/>
      <c r="J51"/>
    </row>
    <row r="52" spans="1:10" x14ac:dyDescent="0.25">
      <c r="A52" s="20"/>
      <c r="B52" s="16"/>
      <c r="C52" s="17"/>
      <c r="D52" s="18"/>
      <c r="E52" s="17"/>
      <c r="F52" s="16"/>
      <c r="G52" s="17"/>
      <c r="H52" s="47"/>
      <c r="J52"/>
    </row>
    <row r="53" spans="1:10" x14ac:dyDescent="0.25">
      <c r="A53" s="20"/>
      <c r="B53" s="16"/>
      <c r="C53" s="17"/>
      <c r="D53" s="18"/>
      <c r="E53" s="17"/>
      <c r="F53" s="16"/>
      <c r="G53" s="17"/>
      <c r="H53" s="47"/>
      <c r="J53"/>
    </row>
    <row r="54" spans="1:10" x14ac:dyDescent="0.25">
      <c r="A54" s="20"/>
      <c r="B54" s="16"/>
      <c r="C54" s="17"/>
      <c r="D54" s="18"/>
      <c r="E54" s="17"/>
      <c r="F54" s="16"/>
      <c r="G54" s="17"/>
      <c r="H54" s="47"/>
      <c r="J54"/>
    </row>
    <row r="55" spans="1:10" x14ac:dyDescent="0.25">
      <c r="A55" s="20"/>
      <c r="B55" s="16"/>
      <c r="C55" s="17"/>
      <c r="D55" s="18"/>
      <c r="E55" s="17"/>
      <c r="F55" s="16"/>
      <c r="G55" s="17"/>
      <c r="H55" s="47"/>
      <c r="J55"/>
    </row>
    <row r="56" spans="1:10" x14ac:dyDescent="0.25">
      <c r="A56" s="20"/>
      <c r="B56" s="16"/>
      <c r="C56" s="17"/>
      <c r="D56" s="18"/>
      <c r="E56" s="17"/>
      <c r="F56" s="16"/>
      <c r="G56" s="17"/>
      <c r="H56" s="47"/>
      <c r="J56"/>
    </row>
    <row r="57" spans="1:10" x14ac:dyDescent="0.25">
      <c r="A57" s="20"/>
      <c r="B57" s="16"/>
      <c r="C57" s="17"/>
      <c r="D57" s="18"/>
      <c r="E57" s="17"/>
      <c r="F57" s="16"/>
      <c r="G57" s="17"/>
      <c r="H57" s="47"/>
      <c r="J57"/>
    </row>
    <row r="58" spans="1:10" x14ac:dyDescent="0.25">
      <c r="A58" s="20"/>
      <c r="B58" s="16"/>
      <c r="C58" s="17"/>
      <c r="D58" s="18"/>
      <c r="E58" s="17"/>
      <c r="F58" s="16"/>
      <c r="G58" s="17"/>
      <c r="H58" s="47"/>
      <c r="J58"/>
    </row>
    <row r="59" spans="1:10" x14ac:dyDescent="0.25">
      <c r="A59" s="20"/>
      <c r="B59" s="16"/>
      <c r="C59" s="17"/>
      <c r="D59" s="18"/>
      <c r="E59" s="17"/>
      <c r="F59" s="16"/>
      <c r="G59" s="17"/>
      <c r="H59" s="47"/>
      <c r="J59"/>
    </row>
    <row r="60" spans="1:10" x14ac:dyDescent="0.25">
      <c r="A60" s="20"/>
      <c r="B60" s="16"/>
      <c r="C60" s="17"/>
      <c r="D60" s="18"/>
      <c r="E60" s="17"/>
      <c r="F60" s="16"/>
      <c r="G60" s="17"/>
      <c r="H60" s="47"/>
      <c r="J60"/>
    </row>
    <row r="61" spans="1:10" x14ac:dyDescent="0.25">
      <c r="A61" s="20"/>
      <c r="B61" s="16"/>
      <c r="C61" s="17"/>
      <c r="D61" s="18"/>
      <c r="E61" s="17"/>
      <c r="F61" s="16"/>
      <c r="G61" s="17"/>
      <c r="H61" s="47"/>
      <c r="J61"/>
    </row>
    <row r="62" spans="1:10" x14ac:dyDescent="0.25">
      <c r="A62" s="20"/>
      <c r="B62" s="16"/>
      <c r="C62" s="17"/>
      <c r="D62" s="18"/>
      <c r="E62" s="17"/>
      <c r="F62" s="16"/>
      <c r="G62" s="17"/>
      <c r="H62" s="47"/>
      <c r="J62"/>
    </row>
    <row r="63" spans="1:10" x14ac:dyDescent="0.25">
      <c r="A63" s="20"/>
      <c r="B63" s="16"/>
      <c r="C63" s="17"/>
      <c r="D63" s="18"/>
      <c r="E63" s="17"/>
      <c r="F63" s="16"/>
      <c r="G63" s="17"/>
      <c r="H63" s="47"/>
      <c r="J63"/>
    </row>
    <row r="64" spans="1:10" x14ac:dyDescent="0.25">
      <c r="A64" s="20"/>
      <c r="B64" s="16"/>
      <c r="C64" s="17"/>
      <c r="D64" s="18"/>
      <c r="E64" s="17"/>
      <c r="F64" s="16"/>
      <c r="G64" s="17"/>
      <c r="H64" s="47"/>
      <c r="J64"/>
    </row>
    <row r="65" spans="1:10" x14ac:dyDescent="0.25">
      <c r="A65" s="20"/>
      <c r="B65" s="16"/>
      <c r="C65" s="17"/>
      <c r="D65" s="18"/>
      <c r="E65" s="17"/>
      <c r="F65" s="16"/>
      <c r="G65" s="17"/>
      <c r="H65" s="47"/>
      <c r="J65"/>
    </row>
  </sheetData>
  <pageMargins left="0" right="0" top="0.5" bottom="0.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6-30-17</vt:lpstr>
      <vt:lpstr>'6-30-17'!Print_Area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MILLER</dc:creator>
  <cp:lastModifiedBy>KAREN MILLER</cp:lastModifiedBy>
  <cp:lastPrinted>2017-09-11T14:54:18Z</cp:lastPrinted>
  <dcterms:created xsi:type="dcterms:W3CDTF">2015-11-11T23:43:51Z</dcterms:created>
  <dcterms:modified xsi:type="dcterms:W3CDTF">2017-09-11T15:03:15Z</dcterms:modified>
</cp:coreProperties>
</file>